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nato2\NEW\nse\Mj\事務長\愛介連\R06\ケアマネ更新\"/>
    </mc:Choice>
  </mc:AlternateContent>
  <bookViews>
    <workbookView xWindow="15360" yWindow="2670" windowWidth="13605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  <c r="E22" i="1"/>
  <c r="E23" i="1"/>
  <c r="E7" i="1"/>
  <c r="F7" i="1" l="1"/>
  <c r="E15" i="1"/>
  <c r="A27" i="1" l="1"/>
  <c r="E50" i="1"/>
  <c r="E48" i="1"/>
  <c r="E46" i="1"/>
  <c r="E36" i="1"/>
  <c r="E31" i="1"/>
  <c r="E32" i="1" s="1"/>
  <c r="E52" i="1" l="1"/>
  <c r="E53" i="1"/>
  <c r="E57" i="1"/>
  <c r="E55" i="1"/>
  <c r="E56" i="1"/>
  <c r="E28" i="1"/>
  <c r="A44" i="1" s="1"/>
  <c r="E54" i="1"/>
  <c r="A9" i="1"/>
  <c r="E10" i="1" s="1"/>
  <c r="B14" i="1" l="1"/>
  <c r="A14" i="1"/>
</calcChain>
</file>

<file path=xl/sharedStrings.xml><?xml version="1.0" encoding="utf-8"?>
<sst xmlns="http://schemas.openxmlformats.org/spreadsheetml/2006/main" count="34" uniqueCount="23">
  <si>
    <t>更新に必要な研修のフローチャート【令和6年度版】</t>
    <phoneticPr fontId="2"/>
  </si>
  <si>
    <t>介護支援専門員証の有効期間満了日</t>
    <rPh sb="0" eb="2">
      <t>カイゴ</t>
    </rPh>
    <rPh sb="2" eb="4">
      <t>シエン</t>
    </rPh>
    <rPh sb="4" eb="7">
      <t>センモンイン</t>
    </rPh>
    <rPh sb="7" eb="8">
      <t>ショウ</t>
    </rPh>
    <rPh sb="9" eb="11">
      <t>ユウコウ</t>
    </rPh>
    <rPh sb="11" eb="13">
      <t>キカン</t>
    </rPh>
    <rPh sb="13" eb="15">
      <t>マンリョウ</t>
    </rPh>
    <rPh sb="15" eb="16">
      <t>ビ</t>
    </rPh>
    <phoneticPr fontId="2"/>
  </si>
  <si>
    <t>基準日</t>
    <rPh sb="0" eb="3">
      <t>キジュンビ</t>
    </rPh>
    <phoneticPr fontId="2"/>
  </si>
  <si>
    <t>前回の有効期間満了日</t>
    <rPh sb="0" eb="2">
      <t>ゼンカイ</t>
    </rPh>
    <rPh sb="3" eb="5">
      <t>ユウコウ</t>
    </rPh>
    <rPh sb="5" eb="7">
      <t>キカン</t>
    </rPh>
    <rPh sb="7" eb="9">
      <t>マンリョウ</t>
    </rPh>
    <rPh sb="9" eb="10">
      <t>ビ</t>
    </rPh>
    <phoneticPr fontId="2"/>
  </si>
  <si>
    <t>(A)</t>
    <phoneticPr fontId="2"/>
  </si>
  <si>
    <t>(B)</t>
    <phoneticPr fontId="2"/>
  </si>
  <si>
    <t>前回の更新に関する研修は（番号）</t>
    <rPh sb="0" eb="2">
      <t>ゼンカイ</t>
    </rPh>
    <rPh sb="3" eb="5">
      <t>コウシン</t>
    </rPh>
    <rPh sb="6" eb="7">
      <t>カン</t>
    </rPh>
    <rPh sb="9" eb="11">
      <t>ケンシュウ</t>
    </rPh>
    <rPh sb="13" eb="15">
      <t>バンゴウ</t>
    </rPh>
    <phoneticPr fontId="2"/>
  </si>
  <si>
    <t>①専門研修課程Ⅱ</t>
    <rPh sb="1" eb="3">
      <t>センモン</t>
    </rPh>
    <rPh sb="3" eb="5">
      <t>ケンシュウ</t>
    </rPh>
    <rPh sb="5" eb="7">
      <t>カテイ</t>
    </rPh>
    <phoneticPr fontId="2"/>
  </si>
  <si>
    <t>②更新研修　８８時間（旧５３時間）</t>
    <rPh sb="1" eb="3">
      <t>コウシン</t>
    </rPh>
    <rPh sb="3" eb="5">
      <t>ケンシュウ</t>
    </rPh>
    <rPh sb="8" eb="10">
      <t>ジカン</t>
    </rPh>
    <rPh sb="11" eb="12">
      <t>キュウ</t>
    </rPh>
    <rPh sb="14" eb="16">
      <t>ジカン</t>
    </rPh>
    <phoneticPr fontId="2"/>
  </si>
  <si>
    <t>③更新研修　３２時間（旧２０時間）</t>
    <rPh sb="1" eb="3">
      <t>コウシン</t>
    </rPh>
    <rPh sb="3" eb="5">
      <t>ケンシュウ</t>
    </rPh>
    <rPh sb="8" eb="10">
      <t>ジカン</t>
    </rPh>
    <rPh sb="11" eb="12">
      <t>キュウ</t>
    </rPh>
    <rPh sb="14" eb="16">
      <t>ジカン</t>
    </rPh>
    <phoneticPr fontId="2"/>
  </si>
  <si>
    <t>④主任介護支援専門員更新研修</t>
    <rPh sb="1" eb="3">
      <t>シュニン</t>
    </rPh>
    <rPh sb="3" eb="5">
      <t>カイゴ</t>
    </rPh>
    <rPh sb="5" eb="7">
      <t>シエン</t>
    </rPh>
    <rPh sb="7" eb="10">
      <t>センモンイン</t>
    </rPh>
    <rPh sb="10" eb="12">
      <t>コウシン</t>
    </rPh>
    <rPh sb="12" eb="14">
      <t>ケンシュウ</t>
    </rPh>
    <phoneticPr fontId="2"/>
  </si>
  <si>
    <t>⑤更新研修（実務未経験）</t>
    <rPh sb="1" eb="3">
      <t>コウシン</t>
    </rPh>
    <rPh sb="3" eb="5">
      <t>ケンシュウ</t>
    </rPh>
    <rPh sb="6" eb="8">
      <t>ジツム</t>
    </rPh>
    <rPh sb="8" eb="11">
      <t>ミケイケン</t>
    </rPh>
    <phoneticPr fontId="2"/>
  </si>
  <si>
    <t>⑥再研修</t>
    <rPh sb="1" eb="2">
      <t>サイ</t>
    </rPh>
    <rPh sb="2" eb="4">
      <t>ケンシュウ</t>
    </rPh>
    <phoneticPr fontId="2"/>
  </si>
  <si>
    <t>⑦初めての更新</t>
    <rPh sb="1" eb="2">
      <t>ハジ</t>
    </rPh>
    <rPh sb="5" eb="7">
      <t>コウシン</t>
    </rPh>
    <phoneticPr fontId="2"/>
  </si>
  <si>
    <t>現在、実務に就いている</t>
    <rPh sb="0" eb="2">
      <t>ゲンザイ</t>
    </rPh>
    <rPh sb="3" eb="5">
      <t>ジツム</t>
    </rPh>
    <rPh sb="6" eb="7">
      <t>ツ</t>
    </rPh>
    <phoneticPr fontId="2"/>
  </si>
  <si>
    <t>（Ｂ）以降から実務従事期間６カ月を満たしている</t>
    <phoneticPr fontId="2"/>
  </si>
  <si>
    <t>（Ｂ）以降から実務従事期間３年を満たしている</t>
    <phoneticPr fontId="2"/>
  </si>
  <si>
    <t>（Ｂ）</t>
    <phoneticPr fontId="2"/>
  </si>
  <si>
    <t>（Ａ）</t>
    <phoneticPr fontId="2"/>
  </si>
  <si>
    <t>（Ｂ）以降に専門課程Ⅰを修了した</t>
    <phoneticPr fontId="2"/>
  </si>
  <si>
    <t>黄色のセルに入力してください</t>
    <rPh sb="0" eb="2">
      <t>キイロ</t>
    </rPh>
    <rPh sb="6" eb="8">
      <t>ニュウリョク</t>
    </rPh>
    <phoneticPr fontId="2"/>
  </si>
  <si>
    <t>下記（Ｂ）～（Ａ）の期間に実務に就いていたことが</t>
    <rPh sb="0" eb="2">
      <t>カキ</t>
    </rPh>
    <rPh sb="10" eb="12">
      <t>キカン</t>
    </rPh>
    <rPh sb="13" eb="15">
      <t>ジツム</t>
    </rPh>
    <rPh sb="16" eb="17">
      <t>ツ</t>
    </rPh>
    <phoneticPr fontId="2"/>
  </si>
  <si>
    <t>上記（Ｂ）～（Ａ）の期間に「専門研修課程Ⅰ」を受講した</t>
    <rPh sb="0" eb="2">
      <t>ジョウキ</t>
    </rPh>
    <rPh sb="10" eb="12">
      <t>キカン</t>
    </rPh>
    <rPh sb="14" eb="16">
      <t>センモン</t>
    </rPh>
    <rPh sb="16" eb="18">
      <t>ケンシュウ</t>
    </rPh>
    <rPh sb="18" eb="20">
      <t>カテイ</t>
    </rPh>
    <rPh sb="23" eb="25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</si>
</sst>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176" fontId="0" fillId="2" borderId="0" xfId="0" applyNumberFormat="1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219076</xdr:colOff>
      <xdr:row>3</xdr:row>
      <xdr:rowOff>9524</xdr:rowOff>
    </xdr:from>
    <xdr:to>
      <xdr:col>11</xdr:col>
      <xdr:colOff>47626</xdr:colOff>
      <xdr:row>7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="" xmlns:a16="http://schemas.microsoft.com/office/drawing/2014/main" id="{9A58DE38-F974-8877-AE21-B2FB99FF2709}"/>
            </a:ext>
          </a:extLst>
        </xdr:cNvPr>
        <xdr:cNvSpPr/>
      </xdr:nvSpPr>
      <xdr:spPr>
        <a:xfrm>
          <a:off x="6543676" y="523874"/>
          <a:ext cx="3257550" cy="781051"/>
        </a:xfrm>
        <a:prstGeom prst="wedgeRectCallout">
          <a:avLst>
            <a:gd name="adj1" fmla="val -68482"/>
            <a:gd name="adj2" fmla="val -16866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入力方法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平成 ３７年３月２５日の場合「</a:t>
          </a:r>
          <a:r>
            <a:rPr kumimoji="1" lang="en-US" altLang="ja-JP" sz="1100">
              <a:solidFill>
                <a:sysClr val="windowText" lastClr="000000"/>
              </a:solidFill>
            </a:rPr>
            <a:t>h37/3/25</a:t>
          </a:r>
          <a:r>
            <a:rPr kumimoji="1" lang="ja-JP" altLang="en-US" sz="1100">
              <a:solidFill>
                <a:sysClr val="windowText" lastClr="000000"/>
              </a:solidFill>
            </a:rPr>
            <a:t>」と入力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令和 ８年２月２５日の場合「</a:t>
          </a:r>
          <a:r>
            <a:rPr kumimoji="1" lang="en-US" altLang="ja-JP" sz="1100">
              <a:solidFill>
                <a:sysClr val="windowText" lastClr="000000"/>
              </a:solidFill>
            </a:rPr>
            <a:t>r8/2/25</a:t>
          </a:r>
          <a:r>
            <a:rPr kumimoji="1" lang="ja-JP" altLang="en-US" sz="1100">
              <a:solidFill>
                <a:sysClr val="windowText" lastClr="000000"/>
              </a:solidFill>
            </a:rPr>
            <a:t>」と入力</a:t>
          </a:r>
        </a:p>
      </xdr:txBody>
    </xdr:sp>
    <xdr:clientData/>
  </xdr:twoCellAnchor>
  <xdr:twoCellAnchor>
    <xdr:from>
      <xdr:col>1</xdr:col>
      <xdr:colOff>1190625</xdr:colOff>
      <xdr:row>4</xdr:row>
      <xdr:rowOff>85725</xdr:rowOff>
    </xdr:from>
    <xdr:to>
      <xdr:col>3</xdr:col>
      <xdr:colOff>1047750</xdr:colOff>
      <xdr:row>4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87D429E6-276B-38ED-96D8-293938EEA191}"/>
            </a:ext>
          </a:extLst>
        </xdr:cNvPr>
        <xdr:cNvCxnSpPr/>
      </xdr:nvCxnSpPr>
      <xdr:spPr>
        <a:xfrm>
          <a:off x="2428875" y="771525"/>
          <a:ext cx="1781175" cy="9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>
      <selection activeCell="H25" sqref="H25"/>
    </sheetView>
  </sheetViews>
  <sheetFormatPr defaultRowHeight="13.5" x14ac:dyDescent="0.15"/>
  <cols>
    <col min="1" max="2" width="16.25" customWidth="1"/>
    <col min="4" max="4" width="14.375" customWidth="1"/>
    <col min="5" max="5" width="18.125" customWidth="1"/>
  </cols>
  <sheetData>
    <row r="1" spans="1:6" x14ac:dyDescent="0.15">
      <c r="A1" t="s">
        <v>0</v>
      </c>
    </row>
    <row r="3" spans="1:6" x14ac:dyDescent="0.15">
      <c r="A3" s="6" t="s">
        <v>20</v>
      </c>
      <c r="B3" s="9"/>
      <c r="E3" s="1">
        <v>45931</v>
      </c>
      <c r="F3" t="s">
        <v>2</v>
      </c>
    </row>
    <row r="5" spans="1:6" x14ac:dyDescent="0.15">
      <c r="A5" t="s">
        <v>1</v>
      </c>
      <c r="E5" s="7"/>
      <c r="F5" t="s">
        <v>4</v>
      </c>
    </row>
    <row r="7" spans="1:6" x14ac:dyDescent="0.15">
      <c r="E7" s="3" t="str">
        <f>IF(E5="","",IF(E5&lt;=E3,"更新研修へ進む","専門研修へ進む"))</f>
        <v/>
      </c>
      <c r="F7" s="10" t="str">
        <f>IF(E5="","",IF(E5&lt;=E3,1,2))</f>
        <v/>
      </c>
    </row>
    <row r="9" spans="1:6" ht="17.25" x14ac:dyDescent="0.15">
      <c r="A9" s="11" t="str">
        <f>IF(E7="更新研修へ進む","★更新研修","")</f>
        <v/>
      </c>
    </row>
    <row r="10" spans="1:6" x14ac:dyDescent="0.15">
      <c r="A10" t="s">
        <v>3</v>
      </c>
      <c r="E10" s="1" t="str">
        <f>IF($A$9="","",(DATE(YEAR($E$5)-5,MONTH($E$5),DAY($E$5))))</f>
        <v/>
      </c>
      <c r="F10" t="s">
        <v>5</v>
      </c>
    </row>
    <row r="12" spans="1:6" x14ac:dyDescent="0.15">
      <c r="A12" t="s">
        <v>21</v>
      </c>
      <c r="E12" s="8"/>
    </row>
    <row r="13" spans="1:6" x14ac:dyDescent="0.15">
      <c r="A13" s="3" t="s">
        <v>17</v>
      </c>
      <c r="B13" s="5" t="s">
        <v>18</v>
      </c>
    </row>
    <row r="14" spans="1:6" x14ac:dyDescent="0.15">
      <c r="A14" s="4" t="str">
        <f>IF($E$5=22,"",E10)</f>
        <v/>
      </c>
      <c r="B14" s="4" t="str">
        <f>IF($A$9="","",$E$5)</f>
        <v/>
      </c>
      <c r="E14" s="2" t="str">
        <f>IF(E12="","",IF(E12="ある","次へ進む","更新研修（実務未経験）を受講"))</f>
        <v/>
      </c>
    </row>
    <row r="15" spans="1:6" x14ac:dyDescent="0.15">
      <c r="E15" s="3" t="str">
        <f>IF(E14="更新研修（実務未経験）を受講","愛介連では開催していません","")</f>
        <v/>
      </c>
    </row>
    <row r="16" spans="1:6" x14ac:dyDescent="0.15">
      <c r="A16" t="s">
        <v>22</v>
      </c>
      <c r="E16" s="8"/>
    </row>
    <row r="17" spans="1:6" x14ac:dyDescent="0.15">
      <c r="E17" s="3"/>
    </row>
    <row r="18" spans="1:6" x14ac:dyDescent="0.15">
      <c r="A18" t="s">
        <v>6</v>
      </c>
      <c r="E18" s="8"/>
    </row>
    <row r="19" spans="1:6" x14ac:dyDescent="0.15">
      <c r="A19" t="s">
        <v>7</v>
      </c>
    </row>
    <row r="20" spans="1:6" x14ac:dyDescent="0.15">
      <c r="A20" t="s">
        <v>8</v>
      </c>
      <c r="E20" s="3" t="str">
        <f>IF(E18="","",IF(E12="ある",IF(OR(E18="①",E18="②",E18="③",E18="④"),"更新研修３２時間を受講",IF(E16="ある","更新研修３２時間を受講","更新研修８８時間を受講")),""))</f>
        <v/>
      </c>
    </row>
    <row r="21" spans="1:6" x14ac:dyDescent="0.15">
      <c r="A21" t="s">
        <v>9</v>
      </c>
    </row>
    <row r="22" spans="1:6" x14ac:dyDescent="0.15">
      <c r="A22" t="s">
        <v>10</v>
      </c>
      <c r="E22" s="3" t="str">
        <f>IF(E18="","",IF(E12="ある",IF(OR(E18="①",E18="②",E18="③",E18="④"),"",""),"更新研修（実務未経験）を受講"))</f>
        <v/>
      </c>
    </row>
    <row r="23" spans="1:6" x14ac:dyDescent="0.15">
      <c r="A23" t="s">
        <v>11</v>
      </c>
      <c r="E23" s="3" t="str">
        <f>IF(E18="","",IF(E14="更新研修（実務未経験）を受講","愛介連では開催していません",""))</f>
        <v/>
      </c>
    </row>
    <row r="24" spans="1:6" x14ac:dyDescent="0.15">
      <c r="A24" t="s">
        <v>12</v>
      </c>
    </row>
    <row r="25" spans="1:6" x14ac:dyDescent="0.15">
      <c r="A25" t="s">
        <v>13</v>
      </c>
    </row>
    <row r="27" spans="1:6" ht="17.25" x14ac:dyDescent="0.15">
      <c r="A27" s="11" t="str">
        <f>IF(E7="専門研修へ進む","★専門研修","")</f>
        <v/>
      </c>
    </row>
    <row r="28" spans="1:6" x14ac:dyDescent="0.15">
      <c r="A28" t="s">
        <v>3</v>
      </c>
      <c r="E28" s="1" t="str">
        <f>IF($A$27="","",(DATE(YEAR($E$5)-5,MONTH($E$5),DAY($E$5))))</f>
        <v/>
      </c>
      <c r="F28" t="s">
        <v>5</v>
      </c>
    </row>
    <row r="30" spans="1:6" x14ac:dyDescent="0.15">
      <c r="A30" t="s">
        <v>14</v>
      </c>
      <c r="E30" s="8"/>
    </row>
    <row r="31" spans="1:6" x14ac:dyDescent="0.15">
      <c r="E31" s="2" t="str">
        <f>IF(E30="","",IF(E30="はい","次へ進む","研修は受講できません"))</f>
        <v/>
      </c>
    </row>
    <row r="32" spans="1:6" x14ac:dyDescent="0.15">
      <c r="E32" s="3" t="str">
        <f>IF(E31="研修は受講できません","次年度以降の研修を受講してください","")</f>
        <v/>
      </c>
    </row>
    <row r="34" spans="1:5" x14ac:dyDescent="0.15">
      <c r="A34" t="s">
        <v>6</v>
      </c>
      <c r="E34" s="8"/>
    </row>
    <row r="35" spans="1:5" x14ac:dyDescent="0.15">
      <c r="A35" t="s">
        <v>7</v>
      </c>
    </row>
    <row r="36" spans="1:5" x14ac:dyDescent="0.15">
      <c r="A36" t="s">
        <v>8</v>
      </c>
      <c r="E36" s="10" t="str">
        <f>IF(E34="","",IF(E30="いいえ",0,IF(OR(E34="①",E34="②",E34="③",E34="④"),1,2)))</f>
        <v/>
      </c>
    </row>
    <row r="37" spans="1:5" x14ac:dyDescent="0.15">
      <c r="A37" t="s">
        <v>9</v>
      </c>
      <c r="E37" s="3"/>
    </row>
    <row r="38" spans="1:5" x14ac:dyDescent="0.15">
      <c r="A38" t="s">
        <v>10</v>
      </c>
    </row>
    <row r="39" spans="1:5" x14ac:dyDescent="0.15">
      <c r="A39" t="s">
        <v>11</v>
      </c>
    </row>
    <row r="40" spans="1:5" x14ac:dyDescent="0.15">
      <c r="A40" t="s">
        <v>12</v>
      </c>
    </row>
    <row r="41" spans="1:5" x14ac:dyDescent="0.15">
      <c r="A41" t="s">
        <v>13</v>
      </c>
    </row>
    <row r="43" spans="1:5" x14ac:dyDescent="0.15">
      <c r="A43" s="3"/>
      <c r="B43" s="2"/>
    </row>
    <row r="44" spans="1:5" x14ac:dyDescent="0.15">
      <c r="A44" s="4" t="str">
        <f>IF($A$27="","",E28)</f>
        <v/>
      </c>
      <c r="B44" s="12" t="s">
        <v>17</v>
      </c>
    </row>
    <row r="45" spans="1:5" x14ac:dyDescent="0.15">
      <c r="A45" t="s">
        <v>15</v>
      </c>
      <c r="E45" s="8"/>
    </row>
    <row r="46" spans="1:5" x14ac:dyDescent="0.15">
      <c r="E46" s="10" t="str">
        <f>IF(E45="","",IF(E45="はい",1,2))</f>
        <v/>
      </c>
    </row>
    <row r="47" spans="1:5" x14ac:dyDescent="0.15">
      <c r="A47" t="s">
        <v>16</v>
      </c>
      <c r="E47" s="8"/>
    </row>
    <row r="48" spans="1:5" x14ac:dyDescent="0.15">
      <c r="E48" s="10" t="str">
        <f>IF(E47="","",IF(E47="はい",1,2))</f>
        <v/>
      </c>
    </row>
    <row r="49" spans="1:5" x14ac:dyDescent="0.15">
      <c r="A49" t="s">
        <v>19</v>
      </c>
      <c r="E49" s="8"/>
    </row>
    <row r="50" spans="1:5" x14ac:dyDescent="0.15">
      <c r="E50" s="10" t="str">
        <f>IF(E49="","",IF(E49="はい",1,2))</f>
        <v/>
      </c>
    </row>
    <row r="52" spans="1:5" x14ac:dyDescent="0.15">
      <c r="E52" s="3" t="str">
        <f>IF(E36=1,IF(E47="はい","専門研修課程Ⅱを受講",""),"")</f>
        <v/>
      </c>
    </row>
    <row r="53" spans="1:5" x14ac:dyDescent="0.15">
      <c r="E53" s="3" t="str">
        <f>IF(E36=1,IF(E47="いいえ","次年度以降の研修を受講してください",""),"")</f>
        <v/>
      </c>
    </row>
    <row r="54" spans="1:5" x14ac:dyDescent="0.15">
      <c r="E54" s="3" t="str">
        <f>IF(E36=2,IF(AND(E46=1,E48=1,E50=2),"専門研修課程Ⅰ＋Ⅱを受講",""),"")</f>
        <v/>
      </c>
    </row>
    <row r="55" spans="1:5" x14ac:dyDescent="0.15">
      <c r="E55" s="3" t="str">
        <f>IF(E36=2,IF(AND(E46=1,E48=2,E50=2),"専門研修課程Ⅰを受講",""),"")</f>
        <v/>
      </c>
    </row>
    <row r="56" spans="1:5" x14ac:dyDescent="0.15">
      <c r="E56" s="3" t="str">
        <f>IF(E36=2,IF(AND(E46=1,E48=1,E50=1),"専門研修課程Ⅱを受講",""),"")</f>
        <v/>
      </c>
    </row>
    <row r="57" spans="1:5" x14ac:dyDescent="0.15">
      <c r="E57" s="3" t="str">
        <f>IF(E36=2,IF(AND(E46=1,E48=2,E50=1),"受講できる研修はありません",""),"")</f>
        <v/>
      </c>
    </row>
  </sheetData>
  <sheetProtection password="CCA7" sheet="1" objects="1" scenarios="1"/>
  <phoneticPr fontId="2"/>
  <conditionalFormatting sqref="E12">
    <cfRule type="expression" dxfId="3" priority="4">
      <formula>$F$7=1</formula>
    </cfRule>
  </conditionalFormatting>
  <conditionalFormatting sqref="E18">
    <cfRule type="expression" dxfId="2" priority="3">
      <formula>$F$7=1</formula>
    </cfRule>
  </conditionalFormatting>
  <conditionalFormatting sqref="E30 E34 E45 E47 E49">
    <cfRule type="expression" dxfId="1" priority="2">
      <formula>$F$7=2</formula>
    </cfRule>
  </conditionalFormatting>
  <conditionalFormatting sqref="E16">
    <cfRule type="expression" dxfId="0" priority="1">
      <formula>$F$7=1</formula>
    </cfRule>
  </conditionalFormatting>
  <dataValidations count="4">
    <dataValidation type="list" imeMode="off" allowBlank="1" showInputMessage="1" showErrorMessage="1" sqref="E12 E16">
      <formula1>"ある,ない"</formula1>
    </dataValidation>
    <dataValidation type="list" imeMode="off" allowBlank="1" showInputMessage="1" showErrorMessage="1" sqref="E34 E18">
      <formula1>"①,②,③,④,⑤,⑥,⑦"</formula1>
    </dataValidation>
    <dataValidation type="list" imeMode="off" allowBlank="1" showInputMessage="1" showErrorMessage="1" sqref="E49 E30 E45 E47">
      <formula1>"はい,いいえ"</formula1>
    </dataValidation>
    <dataValidation imeMode="off" allowBlank="1" showInputMessage="1" showErrorMessage="1" sqref="E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sakazaki2604</dc:creator>
  <cp:lastModifiedBy>sakazaki2604</cp:lastModifiedBy>
  <dcterms:created xsi:type="dcterms:W3CDTF">2023-12-27T03:42:13Z</dcterms:created>
  <dcterms:modified xsi:type="dcterms:W3CDTF">2024-02-27T03:39:37Z</dcterms:modified>
</cp:coreProperties>
</file>